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bookViews>
    <workbookView xWindow="0" yWindow="2100" windowWidth="2160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1" l="1"/>
  <c r="AB22" i="1"/>
  <c r="AA22" i="1"/>
  <c r="Z22" i="1"/>
  <c r="Y22" i="1"/>
  <c r="X22" i="1"/>
  <c r="W22" i="1"/>
  <c r="V22" i="1"/>
  <c r="U22" i="1"/>
  <c r="T22" i="1"/>
  <c r="S22" i="1"/>
  <c r="R22" i="1"/>
  <c r="U19" i="1"/>
  <c r="R19" i="1" s="1"/>
  <c r="V19" i="1"/>
  <c r="W19" i="1"/>
  <c r="X19" i="1"/>
  <c r="Y19" i="1"/>
  <c r="S19" i="1" s="1"/>
  <c r="Z19" i="1"/>
  <c r="AA19" i="1"/>
  <c r="AB19" i="1"/>
  <c r="AC19" i="1"/>
  <c r="T19" i="1" s="1"/>
  <c r="U20" i="1"/>
  <c r="R20" i="1" s="1"/>
  <c r="V20" i="1"/>
  <c r="W20" i="1"/>
  <c r="X20" i="1"/>
  <c r="Y20" i="1"/>
  <c r="S20" i="1" s="1"/>
  <c r="Z20" i="1"/>
  <c r="AA20" i="1"/>
  <c r="AB20" i="1"/>
  <c r="AC20" i="1"/>
  <c r="T20" i="1" s="1"/>
  <c r="U21" i="1"/>
  <c r="R21" i="1" s="1"/>
  <c r="V21" i="1"/>
  <c r="W21" i="1"/>
  <c r="X21" i="1"/>
  <c r="Y21" i="1"/>
  <c r="S21" i="1" s="1"/>
  <c r="Z21" i="1"/>
  <c r="AA21" i="1"/>
  <c r="AB21" i="1"/>
  <c r="AC21" i="1"/>
  <c r="T21" i="1" s="1"/>
  <c r="V3" i="1"/>
  <c r="W4" i="1"/>
  <c r="W5" i="1"/>
  <c r="W6" i="1"/>
  <c r="W7" i="1"/>
  <c r="T7" i="1" s="1"/>
  <c r="W8" i="1"/>
  <c r="T8" i="1" s="1"/>
  <c r="W9" i="1"/>
  <c r="T9" i="1" s="1"/>
  <c r="W10" i="1"/>
  <c r="T10" i="1" s="1"/>
  <c r="W11" i="1"/>
  <c r="W12" i="1"/>
  <c r="W13" i="1"/>
  <c r="W14" i="1"/>
  <c r="W15" i="1"/>
  <c r="T15" i="1" s="1"/>
  <c r="W16" i="1"/>
  <c r="T16" i="1" s="1"/>
  <c r="W17" i="1"/>
  <c r="T17" i="1" s="1"/>
  <c r="W18" i="1"/>
  <c r="T18" i="1" s="1"/>
  <c r="W3" i="1"/>
  <c r="U4" i="1"/>
  <c r="U5" i="1"/>
  <c r="R5" i="1" s="1"/>
  <c r="U6" i="1"/>
  <c r="R6" i="1" s="1"/>
  <c r="U7" i="1"/>
  <c r="R7" i="1" s="1"/>
  <c r="U8" i="1"/>
  <c r="R8" i="1" s="1"/>
  <c r="U9" i="1"/>
  <c r="U10" i="1"/>
  <c r="U11" i="1"/>
  <c r="U12" i="1"/>
  <c r="U13" i="1"/>
  <c r="U14" i="1"/>
  <c r="R14" i="1" s="1"/>
  <c r="U15" i="1"/>
  <c r="R15" i="1" s="1"/>
  <c r="U16" i="1"/>
  <c r="R16" i="1" s="1"/>
  <c r="U17" i="1"/>
  <c r="U18" i="1"/>
  <c r="U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3" i="1"/>
  <c r="T3" i="1" s="1"/>
  <c r="X4" i="1"/>
  <c r="X5" i="1"/>
  <c r="X6" i="1"/>
  <c r="X7" i="1"/>
  <c r="X8" i="1"/>
  <c r="X9" i="1"/>
  <c r="X10" i="1"/>
  <c r="X11" i="1"/>
  <c r="X12" i="1"/>
  <c r="X13" i="1"/>
  <c r="R13" i="1" s="1"/>
  <c r="X14" i="1"/>
  <c r="X15" i="1"/>
  <c r="X16" i="1"/>
  <c r="X17" i="1"/>
  <c r="X18" i="1"/>
  <c r="X3" i="1"/>
  <c r="R12" i="1" l="1"/>
  <c r="R4" i="1"/>
  <c r="T14" i="1"/>
  <c r="T6" i="1"/>
  <c r="R18" i="1"/>
  <c r="R10" i="1"/>
  <c r="T12" i="1"/>
  <c r="R11" i="1"/>
  <c r="T13" i="1"/>
  <c r="T5" i="1"/>
  <c r="R17" i="1"/>
  <c r="R9" i="1"/>
  <c r="T11" i="1"/>
  <c r="R3" i="1"/>
  <c r="T4" i="1"/>
  <c r="U23" i="1" l="1"/>
  <c r="X23" i="1"/>
  <c r="AA23" i="1"/>
  <c r="W23" i="1"/>
  <c r="AC23" i="1"/>
  <c r="Z23" i="1"/>
  <c r="Y3" i="1"/>
  <c r="AB3" i="1" l="1"/>
  <c r="S3" i="1" l="1"/>
  <c r="Y4" i="1"/>
  <c r="Y5" i="1"/>
  <c r="AB6" i="1"/>
  <c r="AB7" i="1"/>
  <c r="Y8" i="1"/>
  <c r="Y9" i="1"/>
  <c r="Y10" i="1"/>
  <c r="AB11" i="1"/>
  <c r="Y12" i="1"/>
  <c r="Y13" i="1"/>
  <c r="AB14" i="1"/>
  <c r="Y15" i="1"/>
  <c r="Y16" i="1"/>
  <c r="Y17" i="1"/>
  <c r="AB18" i="1"/>
  <c r="Y7" i="1" l="1"/>
  <c r="S7" i="1" s="1"/>
  <c r="Y11" i="1"/>
  <c r="S11" i="1" s="1"/>
  <c r="Y14" i="1"/>
  <c r="S14" i="1" s="1"/>
  <c r="AB10" i="1"/>
  <c r="S10" i="1" s="1"/>
  <c r="Y18" i="1"/>
  <c r="S18" i="1" s="1"/>
  <c r="AB16" i="1"/>
  <c r="S16" i="1" s="1"/>
  <c r="AB13" i="1"/>
  <c r="S13" i="1" s="1"/>
  <c r="Y6" i="1"/>
  <c r="S6" i="1" s="1"/>
  <c r="AB8" i="1"/>
  <c r="S8" i="1" s="1"/>
  <c r="AB5" i="1"/>
  <c r="S5" i="1" s="1"/>
  <c r="AB15" i="1"/>
  <c r="S15" i="1" s="1"/>
  <c r="AB12" i="1"/>
  <c r="S12" i="1" s="1"/>
  <c r="AB4" i="1"/>
  <c r="AB17" i="1"/>
  <c r="S17" i="1" s="1"/>
  <c r="AB9" i="1"/>
  <c r="S9" i="1" s="1"/>
  <c r="S4" i="1" l="1"/>
  <c r="V23" i="1" s="1"/>
  <c r="Y23" i="1" l="1"/>
  <c r="AB23" i="1"/>
</calcChain>
</file>

<file path=xl/sharedStrings.xml><?xml version="1.0" encoding="utf-8"?>
<sst xmlns="http://schemas.openxmlformats.org/spreadsheetml/2006/main" count="47" uniqueCount="44">
  <si>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</si>
  <si>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</si>
  <si>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</si>
  <si>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</si>
  <si>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</si>
  <si>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</si>
  <si>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</si>
  <si>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</si>
  <si>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</si>
  <si>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</si>
  <si>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</si>
  <si>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</si>
  <si>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</si>
  <si>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</si>
  <si>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</si>
  <si>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</si>
  <si>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</si>
  <si>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</si>
  <si>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</si>
  <si>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</si>
  <si>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</si>
  <si>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</si>
  <si>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</si>
  <si>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</si>
  <si>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X1</t>
  </si>
  <si>
    <t>X2</t>
  </si>
  <si>
    <t>Week</t>
  </si>
  <si>
    <t>OBSERVATIONS</t>
  </si>
  <si>
    <t>MODEL</t>
  </si>
  <si>
    <t>Y1 attributed to X1</t>
  </si>
  <si>
    <t>Modeled Y1</t>
  </si>
  <si>
    <t>Y1 attributed to X2</t>
  </si>
  <si>
    <t>Input Y1</t>
  </si>
  <si>
    <t>Input X1</t>
  </si>
  <si>
    <t>Input X2</t>
  </si>
  <si>
    <t>Y1 attributed to X1 (Lower 95%)</t>
  </si>
  <si>
    <t>Y1 attributed to X1 (Upper 95%)</t>
  </si>
  <si>
    <t>Y1 attributed to X2 (Lower 95%)</t>
  </si>
  <si>
    <t>Y1 attributed to X2 (Upper 95%)</t>
  </si>
  <si>
    <t>Modeled Y1 (Lower 95%)</t>
  </si>
  <si>
    <t>Modeled Y1 (Upper 95%)</t>
  </si>
  <si>
    <t>Intercept (Lower 95%)</t>
  </si>
  <si>
    <t>Intercept (Upper 95%)</t>
  </si>
  <si>
    <t>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</si>
</sst>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164" fontId="0" fillId="3" borderId="0" xfId="1" applyNumberFormat="1" applyFont="1" applyFill="1"/>
    <xf numFmtId="164" fontId="0" fillId="2" borderId="0" xfId="1" applyNumberFormat="1" applyFont="1" applyFill="1"/>
    <xf numFmtId="44" fontId="0" fillId="2" borderId="0" xfId="2" applyFont="1" applyFill="1"/>
    <xf numFmtId="0" fontId="0" fillId="0" borderId="0" xfId="0" applyFont="1" applyFill="1"/>
    <xf numFmtId="0" fontId="4" fillId="0" borderId="0" xfId="0" applyFont="1" applyFill="1"/>
    <xf numFmtId="0" fontId="0" fillId="0" borderId="0" xfId="0" applyFill="1"/>
    <xf numFmtId="164" fontId="0" fillId="4" borderId="0" xfId="1" applyNumberFormat="1" applyFont="1" applyFill="1"/>
    <xf numFmtId="0" fontId="0" fillId="0" borderId="3" xfId="0" applyFont="1" applyFill="1" applyBorder="1"/>
    <xf numFmtId="164" fontId="0" fillId="3" borderId="3" xfId="1" applyNumberFormat="1" applyFont="1" applyFill="1" applyBorder="1"/>
    <xf numFmtId="164" fontId="0" fillId="2" borderId="3" xfId="1" applyNumberFormat="1" applyFont="1" applyFill="1" applyBorder="1"/>
    <xf numFmtId="164" fontId="0" fillId="4" borderId="3" xfId="1" applyNumberFormat="1" applyFont="1" applyFill="1" applyBorder="1"/>
    <xf numFmtId="9" fontId="0" fillId="3" borderId="0" xfId="3" applyNumberFormat="1" applyFont="1" applyFill="1" applyAlignment="1">
      <alignment horizontal="right"/>
    </xf>
    <xf numFmtId="9" fontId="0" fillId="2" borderId="0" xfId="3" applyNumberFormat="1" applyFont="1" applyFill="1" applyAlignment="1">
      <alignment horizontal="right"/>
    </xf>
    <xf numFmtId="9" fontId="0" fillId="4" borderId="0" xfId="3" applyNumberFormat="1" applyFont="1" applyFill="1" applyAlignment="1">
      <alignment horizontal="right"/>
    </xf>
    <xf numFmtId="43" fontId="0" fillId="0" borderId="0" xfId="1" applyFont="1"/>
    <xf numFmtId="43" fontId="3" fillId="0" borderId="2" xfId="1" applyFont="1" applyFill="1" applyBorder="1" applyAlignment="1">
      <alignment horizontal="centerContinuous"/>
    </xf>
    <xf numFmtId="43" fontId="0" fillId="0" borderId="0" xfId="1" applyFont="1" applyFill="1" applyBorder="1" applyAlignment="1"/>
    <xf numFmtId="43" fontId="0" fillId="0" borderId="1" xfId="1" applyFont="1" applyFill="1" applyBorder="1" applyAlignment="1"/>
    <xf numFmtId="43" fontId="3" fillId="0" borderId="2" xfId="1" applyFont="1" applyFill="1" applyBorder="1" applyAlignment="1">
      <alignment horizontal="center"/>
    </xf>
    <xf numFmtId="164" fontId="0" fillId="5" borderId="0" xfId="1" applyNumberFormat="1" applyFont="1" applyFill="1"/>
    <xf numFmtId="164" fontId="0" fillId="5" borderId="3" xfId="1" applyNumberFormat="1" applyFont="1" applyFill="1" applyBorder="1"/>
    <xf numFmtId="9" fontId="0" fillId="5" borderId="0" xfId="3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43" fontId="0" fillId="0" borderId="0" xfId="1" applyFont="1" applyAlignment="1">
      <alignment vertical="top" wrapText="1"/>
    </xf>
    <xf numFmtId="0" fontId="0" fillId="0" borderId="0" xfId="0" applyFont="1" applyFill="1" applyAlignment="1">
      <alignment horizontal="center"/>
    </xf>
    <xf numFmtId="164" fontId="0" fillId="3" borderId="0" xfId="0" applyNumberFormat="1" applyFont="1" applyFill="1"/>
    <xf numFmtId="164" fontId="0" fillId="3" borderId="3" xfId="0" applyNumberFormat="1" applyFont="1" applyFill="1" applyBorder="1"/>
    <xf numFmtId="0" fontId="2" fillId="0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2" fillId="0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5" fillId="0" borderId="0" xfId="4" applyFill="1"/>
    <xf numFmtId="0" fontId="3" fillId="0" borderId="0" xfId="0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Input Y1 vs. Input X1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Input X1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535870516185479E-2"/>
                  <c:y val="0.366527413240011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Sheet1!$C$3:$C$21</c:f>
              <c:numCache>
                <c:formatCode>_("$"* #,##0.00_);_("$"* \(#,##0.00\);_("$"* "-"??_);_(@_)</c:formatCode>
                <c:ptCount val="19"/>
                <c:pt idx="0">
                  <c:v>11690</c:v>
                </c:pt>
                <c:pt idx="1">
                  <c:v>17500</c:v>
                </c:pt>
                <c:pt idx="2">
                  <c:v>47250</c:v>
                </c:pt>
                <c:pt idx="3">
                  <c:v>30388.235294117647</c:v>
                </c:pt>
                <c:pt idx="4">
                  <c:v>56525</c:v>
                </c:pt>
                <c:pt idx="5">
                  <c:v>21560</c:v>
                </c:pt>
                <c:pt idx="6">
                  <c:v>31045</c:v>
                </c:pt>
                <c:pt idx="7">
                  <c:v>16450</c:v>
                </c:pt>
                <c:pt idx="8">
                  <c:v>34860</c:v>
                </c:pt>
                <c:pt idx="9">
                  <c:v>21636.363636363636</c:v>
                </c:pt>
                <c:pt idx="10">
                  <c:v>36992.307692307695</c:v>
                </c:pt>
                <c:pt idx="11">
                  <c:v>21164.705882352941</c:v>
                </c:pt>
                <c:pt idx="12">
                  <c:v>23520</c:v>
                </c:pt>
                <c:pt idx="13">
                  <c:v>15688.235294117647</c:v>
                </c:pt>
                <c:pt idx="14">
                  <c:v>51863.636363636368</c:v>
                </c:pt>
                <c:pt idx="15">
                  <c:v>35658.823529411762</c:v>
                </c:pt>
                <c:pt idx="16">
                  <c:v>46269.999999999993</c:v>
                </c:pt>
                <c:pt idx="17">
                  <c:v>13152.631578947368</c:v>
                </c:pt>
                <c:pt idx="18">
                  <c:v>28646.153846153844</c:v>
                </c:pt>
              </c:numCache>
            </c:numRef>
          </c:xVal>
          <c:yVal>
            <c:numRef>
              <c:f>Sheet1!$B$3:$B$21</c:f>
              <c:numCache>
                <c:formatCode>_(* #,##0_);_(* \(#,##0\);_(* "-"??_);_(@_)</c:formatCode>
                <c:ptCount val="19"/>
                <c:pt idx="0">
                  <c:v>135437</c:v>
                </c:pt>
                <c:pt idx="1">
                  <c:v>202750</c:v>
                </c:pt>
                <c:pt idx="2">
                  <c:v>656910</c:v>
                </c:pt>
                <c:pt idx="3">
                  <c:v>598518</c:v>
                </c:pt>
                <c:pt idx="4">
                  <c:v>785859</c:v>
                </c:pt>
                <c:pt idx="5">
                  <c:v>374682</c:v>
                </c:pt>
                <c:pt idx="6">
                  <c:v>719357</c:v>
                </c:pt>
                <c:pt idx="7">
                  <c:v>381170</c:v>
                </c:pt>
                <c:pt idx="8">
                  <c:v>403878</c:v>
                </c:pt>
                <c:pt idx="9">
                  <c:v>275740</c:v>
                </c:pt>
                <c:pt idx="10">
                  <c:v>557157</c:v>
                </c:pt>
                <c:pt idx="11">
                  <c:v>416854</c:v>
                </c:pt>
                <c:pt idx="12">
                  <c:v>544992</c:v>
                </c:pt>
                <c:pt idx="13">
                  <c:v>308991</c:v>
                </c:pt>
                <c:pt idx="14">
                  <c:v>660965</c:v>
                </c:pt>
                <c:pt idx="15">
                  <c:v>702326</c:v>
                </c:pt>
                <c:pt idx="16">
                  <c:v>536071</c:v>
                </c:pt>
                <c:pt idx="17">
                  <c:v>289527</c:v>
                </c:pt>
                <c:pt idx="18">
                  <c:v>431452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75672"/>
        <c:axId val="236711232"/>
      </c:scatterChart>
      <c:valAx>
        <c:axId val="236675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11232"/>
        <c:crosses val="autoZero"/>
        <c:crossBetween val="midCat"/>
      </c:valAx>
      <c:valAx>
        <c:axId val="2367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75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Input Y1 vs. Input X2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Input X2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315004374453193"/>
                  <c:y val="0.37115704286964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Sheet1!$D$3:$D$21</c:f>
              <c:numCache>
                <c:formatCode>_(* #,##0_);_(* \(#,##0\);_(* "-"??_);_(@_)</c:formatCode>
                <c:ptCount val="19"/>
                <c:pt idx="0">
                  <c:v>11</c:v>
                </c:pt>
                <c:pt idx="1">
                  <c:v>15</c:v>
                </c:pt>
                <c:pt idx="2">
                  <c:v>55</c:v>
                </c:pt>
                <c:pt idx="3">
                  <c:v>69</c:v>
                </c:pt>
                <c:pt idx="4">
                  <c:v>84</c:v>
                </c:pt>
                <c:pt idx="5">
                  <c:v>28</c:v>
                </c:pt>
                <c:pt idx="6">
                  <c:v>75</c:v>
                </c:pt>
                <c:pt idx="7">
                  <c:v>35</c:v>
                </c:pt>
                <c:pt idx="8">
                  <c:v>32</c:v>
                </c:pt>
                <c:pt idx="9">
                  <c:v>38</c:v>
                </c:pt>
                <c:pt idx="10">
                  <c:v>46</c:v>
                </c:pt>
                <c:pt idx="11">
                  <c:v>52</c:v>
                </c:pt>
                <c:pt idx="12">
                  <c:v>69</c:v>
                </c:pt>
                <c:pt idx="13">
                  <c:v>41</c:v>
                </c:pt>
                <c:pt idx="14">
                  <c:v>53</c:v>
                </c:pt>
                <c:pt idx="15">
                  <c:v>99</c:v>
                </c:pt>
                <c:pt idx="16">
                  <c:v>56</c:v>
                </c:pt>
                <c:pt idx="17">
                  <c:v>28</c:v>
                </c:pt>
                <c:pt idx="18">
                  <c:v>35</c:v>
                </c:pt>
              </c:numCache>
            </c:numRef>
          </c:xVal>
          <c:yVal>
            <c:numRef>
              <c:f>Sheet1!$B$3:$B$21</c:f>
              <c:numCache>
                <c:formatCode>_(* #,##0_);_(* \(#,##0\);_(* "-"??_);_(@_)</c:formatCode>
                <c:ptCount val="19"/>
                <c:pt idx="0">
                  <c:v>135437</c:v>
                </c:pt>
                <c:pt idx="1">
                  <c:v>202750</c:v>
                </c:pt>
                <c:pt idx="2">
                  <c:v>656910</c:v>
                </c:pt>
                <c:pt idx="3">
                  <c:v>598518</c:v>
                </c:pt>
                <c:pt idx="4">
                  <c:v>785859</c:v>
                </c:pt>
                <c:pt idx="5">
                  <c:v>374682</c:v>
                </c:pt>
                <c:pt idx="6">
                  <c:v>719357</c:v>
                </c:pt>
                <c:pt idx="7">
                  <c:v>381170</c:v>
                </c:pt>
                <c:pt idx="8">
                  <c:v>403878</c:v>
                </c:pt>
                <c:pt idx="9">
                  <c:v>275740</c:v>
                </c:pt>
                <c:pt idx="10">
                  <c:v>557157</c:v>
                </c:pt>
                <c:pt idx="11">
                  <c:v>416854</c:v>
                </c:pt>
                <c:pt idx="12">
                  <c:v>544992</c:v>
                </c:pt>
                <c:pt idx="13">
                  <c:v>308991</c:v>
                </c:pt>
                <c:pt idx="14">
                  <c:v>660965</c:v>
                </c:pt>
                <c:pt idx="15">
                  <c:v>702326</c:v>
                </c:pt>
                <c:pt idx="16">
                  <c:v>536071</c:v>
                </c:pt>
                <c:pt idx="17">
                  <c:v>289527</c:v>
                </c:pt>
                <c:pt idx="18">
                  <c:v>431452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41312"/>
        <c:axId val="176481032"/>
      </c:scatterChart>
      <c:valAx>
        <c:axId val="23684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81032"/>
        <c:crosses val="autoZero"/>
        <c:crossBetween val="midCat"/>
      </c:valAx>
      <c:valAx>
        <c:axId val="17648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4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Observed vs. Modeled Y1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Input Y1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Sheet1!$B$3:$B$21</c:f>
              <c:numCache>
                <c:formatCode>_(* #,##0_);_(* \(#,##0\);_(* "-"??_);_(@_)</c:formatCode>
                <c:ptCount val="19"/>
                <c:pt idx="0">
                  <c:v>135437</c:v>
                </c:pt>
                <c:pt idx="1">
                  <c:v>202750</c:v>
                </c:pt>
                <c:pt idx="2">
                  <c:v>656910</c:v>
                </c:pt>
                <c:pt idx="3">
                  <c:v>598518</c:v>
                </c:pt>
                <c:pt idx="4">
                  <c:v>785859</c:v>
                </c:pt>
                <c:pt idx="5">
                  <c:v>374682</c:v>
                </c:pt>
                <c:pt idx="6">
                  <c:v>719357</c:v>
                </c:pt>
                <c:pt idx="7">
                  <c:v>381170</c:v>
                </c:pt>
                <c:pt idx="8">
                  <c:v>403878</c:v>
                </c:pt>
                <c:pt idx="9">
                  <c:v>275740</c:v>
                </c:pt>
                <c:pt idx="10">
                  <c:v>557157</c:v>
                </c:pt>
                <c:pt idx="11">
                  <c:v>416854</c:v>
                </c:pt>
                <c:pt idx="12">
                  <c:v>544992</c:v>
                </c:pt>
                <c:pt idx="13">
                  <c:v>308991</c:v>
                </c:pt>
                <c:pt idx="14">
                  <c:v>660965</c:v>
                </c:pt>
                <c:pt idx="15">
                  <c:v>702326</c:v>
                </c:pt>
                <c:pt idx="16">
                  <c:v>536071</c:v>
                </c:pt>
                <c:pt idx="17">
                  <c:v>289527</c:v>
                </c:pt>
                <c:pt idx="18">
                  <c:v>431452</c:v>
                </c:pt>
              </c:numCache>
            </c:numRef>
          </c:val>
        </c:ser>
        <c:ser>
          <c:idx val="2"/>
          <c:order val="1"/>
          <c:tx>
            <c:strRef>
              <c:f>Sheet1!$S$2</c:f>
              <c:strCache>
                <c:ptCount val="1"/>
                <c:pt idx="0">
                  <c:v>Modeled Y1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Sheet1!$S$3:$S$21</c:f>
              <c:numCache>
                <c:formatCode>_(* #,##0_);_(* \(#,##0\);_(* "-"??_);_(@_)</c:formatCode>
                <c:ptCount val="19"/>
                <c:pt idx="0">
                  <c:v>174078.66717596617</c:v>
                </c:pt>
                <c:pt idx="1">
                  <c:v>230532.91100041036</c:v>
                </c:pt>
                <c:pt idx="2">
                  <c:v>616518.85072254774</c:v>
                </c:pt>
                <c:pt idx="3">
                  <c:v>579832.72307669534</c:v>
                </c:pt>
                <c:pt idx="4">
                  <c:v>818929.06429769064</c:v>
                </c:pt>
                <c:pt idx="5">
                  <c:v>320652.81191850093</c:v>
                </c:pt>
                <c:pt idx="6">
                  <c:v>613760.99257397896</c:v>
                </c:pt>
                <c:pt idx="7">
                  <c:v>323225.62551870313</c:v>
                </c:pt>
                <c:pt idx="8">
                  <c:v>424281.24177229474</c:v>
                </c:pt>
                <c:pt idx="9">
                  <c:v>370786.73126751441</c:v>
                </c:pt>
                <c:pt idx="10">
                  <c:v>507225.2749765293</c:v>
                </c:pt>
                <c:pt idx="11">
                  <c:v>437330.23705137218</c:v>
                </c:pt>
                <c:pt idx="12">
                  <c:v>536574.5909728168</c:v>
                </c:pt>
                <c:pt idx="13">
                  <c:v>348219.58655688225</c:v>
                </c:pt>
                <c:pt idx="14">
                  <c:v>635646.27493919281</c:v>
                </c:pt>
                <c:pt idx="15">
                  <c:v>761987.28923225089</c:v>
                </c:pt>
                <c:pt idx="16">
                  <c:v>615311.82322520192</c:v>
                </c:pt>
                <c:pt idx="17">
                  <c:v>267700.77428004751</c:v>
                </c:pt>
                <c:pt idx="18">
                  <c:v>400040.52944140392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47544"/>
        <c:axId val="238000976"/>
      </c:barChart>
      <c:catAx>
        <c:axId val="23734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000976"/>
        <c:crosses val="autoZero"/>
        <c:auto val="1"/>
        <c:lblAlgn val="ctr"/>
        <c:lblOffset val="100"/>
        <c:noMultiLvlLbl val="0"/>
      </c:catAx>
      <c:valAx>
        <c:axId val="23800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Contribution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1"/>
          <c:tx>
            <c:strRef>
              <c:f>Sheet1!$V$2</c:f>
              <c:strCache>
                <c:ptCount val="1"/>
                <c:pt idx="0">
                  <c:v>Intercept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val>
            <c:numRef>
              <c:f>Sheet1!$V$3:$V$21</c:f>
              <c:numCache>
                <c:formatCode>_(* #,##0_);_(* \(#,##0\);_(* "-"??_);_(@_)</c:formatCode>
                <c:ptCount val="19"/>
                <c:pt idx="0">
                  <c:v>45833.411558722757</c:v>
                </c:pt>
                <c:pt idx="1">
                  <c:v>45833.411558722757</c:v>
                </c:pt>
                <c:pt idx="2">
                  <c:v>45833.411558722757</c:v>
                </c:pt>
                <c:pt idx="3">
                  <c:v>45833.411558722757</c:v>
                </c:pt>
                <c:pt idx="4">
                  <c:v>45833.411558722757</c:v>
                </c:pt>
                <c:pt idx="5">
                  <c:v>45833.411558722757</c:v>
                </c:pt>
                <c:pt idx="6">
                  <c:v>45833.411558722757</c:v>
                </c:pt>
                <c:pt idx="7">
                  <c:v>45833.411558722757</c:v>
                </c:pt>
                <c:pt idx="8">
                  <c:v>45833.411558722757</c:v>
                </c:pt>
                <c:pt idx="9">
                  <c:v>45833.411558722757</c:v>
                </c:pt>
                <c:pt idx="10">
                  <c:v>45833.411558722757</c:v>
                </c:pt>
                <c:pt idx="11">
                  <c:v>45833.411558722757</c:v>
                </c:pt>
                <c:pt idx="12">
                  <c:v>45833.411558722757</c:v>
                </c:pt>
                <c:pt idx="13">
                  <c:v>45833.411558722757</c:v>
                </c:pt>
                <c:pt idx="14">
                  <c:v>45833.411558722757</c:v>
                </c:pt>
                <c:pt idx="15">
                  <c:v>45833.411558722757</c:v>
                </c:pt>
                <c:pt idx="16">
                  <c:v>45833.411558722757</c:v>
                </c:pt>
                <c:pt idx="17">
                  <c:v>45833.411558722757</c:v>
                </c:pt>
                <c:pt idx="18">
                  <c:v>45833.411558722757</c:v>
                </c:pt>
              </c:numCache>
            </c:numRef>
          </c:val>
        </c:ser>
        <c:ser>
          <c:idx val="2"/>
          <c:order val="2"/>
          <c:tx>
            <c:strRef>
              <c:f>Sheet1!$Y$2</c:f>
              <c:strCache>
                <c:ptCount val="1"/>
                <c:pt idx="0">
                  <c:v>Y1 attributed to X1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Sheet1!$Y$3:$Y$21</c:f>
              <c:numCache>
                <c:formatCode>_(* #,##0_);_(* \(#,##0\);_(* "-"??_);_(@_)</c:formatCode>
                <c:ptCount val="19"/>
                <c:pt idx="0">
                  <c:v>73627.000625246583</c:v>
                </c:pt>
                <c:pt idx="1">
                  <c:v>110220.0608162374</c:v>
                </c:pt>
                <c:pt idx="2">
                  <c:v>297594.16420384095</c:v>
                </c:pt>
                <c:pt idx="3">
                  <c:v>191393.89384090164</c:v>
                </c:pt>
                <c:pt idx="4">
                  <c:v>356010.79643644678</c:v>
                </c:pt>
                <c:pt idx="5">
                  <c:v>135791.11492560446</c:v>
                </c:pt>
                <c:pt idx="6">
                  <c:v>195530.38788800515</c:v>
                </c:pt>
                <c:pt idx="7">
                  <c:v>103606.85716726315</c:v>
                </c:pt>
                <c:pt idx="8">
                  <c:v>219558.36114594489</c:v>
                </c:pt>
                <c:pt idx="9">
                  <c:v>136272.07519098441</c:v>
                </c:pt>
                <c:pt idx="10">
                  <c:v>232988.25163309262</c:v>
                </c:pt>
                <c:pt idx="11">
                  <c:v>133301.43825775533</c:v>
                </c:pt>
                <c:pt idx="12">
                  <c:v>148135.76173702307</c:v>
                </c:pt>
                <c:pt idx="13">
                  <c:v>98809.042755262228</c:v>
                </c:pt>
                <c:pt idx="14">
                  <c:v>326652.18023721268</c:v>
                </c:pt>
                <c:pt idx="15">
                  <c:v>224589.58274555666</c:v>
                </c:pt>
                <c:pt idx="16">
                  <c:v>291421.84079813166</c:v>
                </c:pt>
                <c:pt idx="17">
                  <c:v>82839.077287151056</c:v>
                </c:pt>
                <c:pt idx="18">
                  <c:v>180421.76108996398</c:v>
                </c:pt>
              </c:numCache>
            </c:numRef>
          </c:val>
        </c:ser>
        <c:ser>
          <c:idx val="3"/>
          <c:order val="3"/>
          <c:tx>
            <c:strRef>
              <c:f>Sheet1!$AB$2</c:f>
              <c:strCache>
                <c:ptCount val="1"/>
                <c:pt idx="0">
                  <c:v>Y1 attributed to X2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Sheet1!$AB$3:$AB$21</c:f>
              <c:numCache>
                <c:formatCode>_(* #,##0_);_(* \(#,##0\);_(* "-"??_);_(@_)</c:formatCode>
                <c:ptCount val="19"/>
                <c:pt idx="0">
                  <c:v>54618.254991996822</c:v>
                </c:pt>
                <c:pt idx="1">
                  <c:v>74479.438625450217</c:v>
                </c:pt>
                <c:pt idx="2">
                  <c:v>273091.27495998412</c:v>
                </c:pt>
                <c:pt idx="3">
                  <c:v>342605.417677071</c:v>
                </c:pt>
                <c:pt idx="4">
                  <c:v>417084.85630252119</c:v>
                </c:pt>
                <c:pt idx="5">
                  <c:v>139028.28543417374</c:v>
                </c:pt>
                <c:pt idx="6">
                  <c:v>372397.19312725106</c:v>
                </c:pt>
                <c:pt idx="7">
                  <c:v>173785.35679271718</c:v>
                </c:pt>
                <c:pt idx="8">
                  <c:v>158889.46906762713</c:v>
                </c:pt>
                <c:pt idx="9">
                  <c:v>188681.24451780721</c:v>
                </c:pt>
                <c:pt idx="10">
                  <c:v>228403.61178471398</c:v>
                </c:pt>
                <c:pt idx="11">
                  <c:v>258195.38723489409</c:v>
                </c:pt>
                <c:pt idx="12">
                  <c:v>342605.417677071</c:v>
                </c:pt>
                <c:pt idx="13">
                  <c:v>203577.13224289726</c:v>
                </c:pt>
                <c:pt idx="14">
                  <c:v>263160.68314325745</c:v>
                </c:pt>
                <c:pt idx="15">
                  <c:v>491564.29492797144</c:v>
                </c:pt>
                <c:pt idx="16">
                  <c:v>278056.57086834748</c:v>
                </c:pt>
                <c:pt idx="17">
                  <c:v>139028.28543417374</c:v>
                </c:pt>
                <c:pt idx="18">
                  <c:v>173785.35679271718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01760"/>
        <c:axId val="238002152"/>
      </c:areaChart>
      <c:lineChart>
        <c:grouping val="standard"/>
        <c:varyColors val="0"/>
        <c:ser>
          <c:idx val="1"/>
          <c:order val="0"/>
          <c:tx>
            <c:strRef>
              <c:f>Sheet1!$S$2</c:f>
              <c:strCache>
                <c:ptCount val="1"/>
                <c:pt idx="0">
                  <c:v>Modeled Y1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Sheet1!$S$3:$S$21</c:f>
              <c:numCache>
                <c:formatCode>_(* #,##0_);_(* \(#,##0\);_(* "-"??_);_(@_)</c:formatCode>
                <c:ptCount val="19"/>
                <c:pt idx="0">
                  <c:v>174078.66717596617</c:v>
                </c:pt>
                <c:pt idx="1">
                  <c:v>230532.91100041036</c:v>
                </c:pt>
                <c:pt idx="2">
                  <c:v>616518.85072254774</c:v>
                </c:pt>
                <c:pt idx="3">
                  <c:v>579832.72307669534</c:v>
                </c:pt>
                <c:pt idx="4">
                  <c:v>818929.06429769064</c:v>
                </c:pt>
                <c:pt idx="5">
                  <c:v>320652.81191850093</c:v>
                </c:pt>
                <c:pt idx="6">
                  <c:v>613760.99257397896</c:v>
                </c:pt>
                <c:pt idx="7">
                  <c:v>323225.62551870313</c:v>
                </c:pt>
                <c:pt idx="8">
                  <c:v>424281.24177229474</c:v>
                </c:pt>
                <c:pt idx="9">
                  <c:v>370786.73126751441</c:v>
                </c:pt>
                <c:pt idx="10">
                  <c:v>507225.2749765293</c:v>
                </c:pt>
                <c:pt idx="11">
                  <c:v>437330.23705137218</c:v>
                </c:pt>
                <c:pt idx="12">
                  <c:v>536574.5909728168</c:v>
                </c:pt>
                <c:pt idx="13">
                  <c:v>348219.58655688225</c:v>
                </c:pt>
                <c:pt idx="14">
                  <c:v>635646.27493919281</c:v>
                </c:pt>
                <c:pt idx="15">
                  <c:v>761987.28923225089</c:v>
                </c:pt>
                <c:pt idx="16">
                  <c:v>615311.82322520192</c:v>
                </c:pt>
                <c:pt idx="17">
                  <c:v>267700.77428004751</c:v>
                </c:pt>
                <c:pt idx="18">
                  <c:v>400040.52944140392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01760"/>
        <c:axId val="238002152"/>
      </c:lineChart>
      <c:catAx>
        <c:axId val="2380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002152"/>
        <c:crosses val="autoZero"/>
        <c:auto val="1"/>
        <c:lblAlgn val="ctr"/>
        <c:lblOffset val="100"/>
        <c:noMultiLvlLbl val="0"/>
      </c:catAx>
      <c:valAx>
        <c:axId val="23800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00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Variable Contribution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(Sheet1!$V$2,Sheet1!$Y$2,Sheet1!$AB$2)</c:f>
              <c:strCache>
                <c:ptCount val="3"/>
                <c:pt idx="0">
                  <c:v>Intercept</c:v>
                </c:pt>
                <c:pt idx="1">
                  <c:v>Y1 attributed to X1</c:v>
                </c:pt>
                <c:pt idx="2">
                  <c:v>Y1 attributed to X2</c:v>
                </c:pt>
              </c:strCache>
            </c:strRef>
          </c:cat>
          <c:val>
            <c:numRef>
              <c:f>(Sheet1!$V$23,Sheet1!$Y$23,Sheet1!$AB$23)</c:f>
              <c:numCache>
                <c:formatCode>0%</c:formatCode>
                <c:ptCount val="3"/>
                <c:pt idx="0">
                  <c:v>9.6946466451020841E-2</c:v>
                </c:pt>
                <c:pt idx="1">
                  <c:v>0.39395603348300257</c:v>
                </c:pt>
                <c:pt idx="2">
                  <c:v>0.50909750006597643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002936"/>
        <c:axId val="238003328"/>
      </c:barChart>
      <c:catAx>
        <c:axId val="23800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003328"/>
        <c:crosses val="autoZero"/>
        <c:auto val="1"/>
        <c:lblAlgn val="ctr"/>
        <c:lblOffset val="100"/>
        <c:noMultiLvlLbl val="0"/>
      </c:catAx>
      <c:valAx>
        <c:axId val="2380033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3800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89958</xdr:colOff>
      <xdr:row>25</xdr:row>
      <xdr:rowOff>52918</xdr:rowOff>
    </xdr:from>
    <xdr:to>
      <xdr:col>9</xdr:col>
      <xdr:colOff>1244163</xdr:colOff>
      <xdr:row>39</xdr:row>
      <xdr:rowOff>129118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1241986</xdr:colOff>
      <xdr:row>25</xdr:row>
      <xdr:rowOff>52917</xdr:rowOff>
    </xdr:from>
    <xdr:to>
      <xdr:col>15</xdr:col>
      <xdr:colOff>143810</xdr:colOff>
      <xdr:row>39</xdr:row>
      <xdr:rowOff>129117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100539</xdr:colOff>
      <xdr:row>39</xdr:row>
      <xdr:rowOff>99483</xdr:rowOff>
    </xdr:from>
    <xdr:to>
      <xdr:col>15</xdr:col>
      <xdr:colOff>156568</xdr:colOff>
      <xdr:row>53</xdr:row>
      <xdr:rowOff>175683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100540</xdr:colOff>
      <xdr:row>53</xdr:row>
      <xdr:rowOff>173566</xdr:rowOff>
    </xdr:from>
    <xdr:to>
      <xdr:col>15</xdr:col>
      <xdr:colOff>156569</xdr:colOff>
      <xdr:row>68</xdr:row>
      <xdr:rowOff>59266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139139</xdr:colOff>
      <xdr:row>39</xdr:row>
      <xdr:rowOff>95125</xdr:rowOff>
    </xdr:from>
    <xdr:to>
      <xdr:col>20</xdr:col>
      <xdr:colOff>907677</xdr:colOff>
      <xdr:row>53</xdr:row>
      <xdr:rowOff>171325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145677</xdr:colOff>
      <xdr:row>25</xdr:row>
      <xdr:rowOff>100851</xdr:rowOff>
    </xdr:from>
    <xdr:to>
      <xdr:col>3</xdr:col>
      <xdr:colOff>459441</xdr:colOff>
      <xdr:row>29</xdr:row>
      <xdr:rowOff>78440</xdr:rowOff>
    </xdr:to>
    <xdr:sp macro="" textlink="">
      <xdr:nvSpPr>
        <xdr:cNvPr id="2" name="TextBox 1"/>
        <xdr:cNvSpPr txBox="1"/>
      </xdr:nvSpPr>
      <xdr:spPr>
        <a:xfrm>
          <a:off x="750795" y="5311586"/>
          <a:ext cx="2106705" cy="73958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ANY QUESTIONS?</a:t>
          </a:r>
        </a:p>
        <a:p>
          <a:pPr algn="ctr"/>
          <a:r>
            <a:rPr lang="en-US" sz="1100" baseline="0"/>
            <a:t>benjamin.vigneron@gmail.com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="85" zoomScaleNormal="85" workbookViewId="0"/>
  </sheetViews>
  <sheetFormatPr defaultRowHeight="15" x14ac:dyDescent="0.25"/>
  <cols>
    <col min="1" max="1" width="9.140625" style="4"/>
    <col min="2" max="2" width="12" style="4" customWidth="1"/>
    <col min="3" max="3" width="15" style="4" customWidth="1"/>
    <col min="4" max="4" width="8.42578125" style="4" bestFit="1" customWidth="1"/>
    <col min="5" max="6" width="11.140625" style="4" customWidth="1"/>
    <col min="7" max="7" width="18" style="4" customWidth="1"/>
    <col min="8" max="8" width="13.140625" style="4" bestFit="1" customWidth="1"/>
    <col min="9" max="10" width="20.140625" style="4" bestFit="1" customWidth="1"/>
    <col min="11" max="11" width="9.5703125" style="4" bestFit="1" customWidth="1"/>
    <col min="12" max="12" width="14.85546875" style="4" bestFit="1" customWidth="1"/>
    <col min="13" max="13" width="12.42578125" style="4" bestFit="1" customWidth="1"/>
    <col min="14" max="14" width="14" style="4" bestFit="1" customWidth="1"/>
    <col min="15" max="15" width="14.140625" style="4" bestFit="1" customWidth="1"/>
    <col min="16" max="16" width="9.140625" style="4"/>
    <col min="17" max="17" width="12.5703125" style="4" bestFit="1" customWidth="1"/>
    <col min="18" max="29" width="14.42578125" style="4" customWidth="1"/>
    <col min="30" max="16384" width="9.140625" style="4"/>
  </cols>
  <sheetData>
    <row r="1" spans="1:29" s="5" customFormat="1" x14ac:dyDescent="0.25">
      <c r="A1" s="6" t="s">
        <v>27</v>
      </c>
      <c r="G1" s="15" t="s">
        <v>0</v>
      </c>
      <c r="H1" s="15"/>
      <c r="I1" s="15"/>
      <c r="J1" s="15"/>
      <c r="K1" s="15"/>
      <c r="L1" s="15"/>
      <c r="M1" s="15"/>
      <c r="N1" s="15"/>
      <c r="O1" s="15"/>
      <c r="R1" s="4" t="s">
        <v>28</v>
      </c>
      <c r="T1" s="4"/>
      <c r="U1" s="4"/>
      <c r="V1" s="4"/>
      <c r="W1" s="4"/>
      <c r="X1" s="4"/>
    </row>
    <row r="2" spans="1:29" s="23" customFormat="1" ht="45.75" thickBot="1" x14ac:dyDescent="0.3">
      <c r="A2" s="28" t="s">
        <v>26</v>
      </c>
      <c r="B2" s="29" t="s">
        <v>32</v>
      </c>
      <c r="C2" s="30" t="s">
        <v>33</v>
      </c>
      <c r="D2" s="31" t="s">
        <v>34</v>
      </c>
      <c r="G2" s="24"/>
      <c r="H2" s="24"/>
      <c r="I2" s="24"/>
      <c r="J2" s="24"/>
      <c r="K2" s="24"/>
      <c r="L2" s="24"/>
      <c r="M2" s="24"/>
      <c r="N2" s="24"/>
      <c r="O2" s="24"/>
      <c r="Q2" s="34"/>
      <c r="R2" s="35" t="s">
        <v>39</v>
      </c>
      <c r="S2" s="35" t="s">
        <v>30</v>
      </c>
      <c r="T2" s="35" t="s">
        <v>40</v>
      </c>
      <c r="U2" s="36" t="s">
        <v>41</v>
      </c>
      <c r="V2" s="36" t="s">
        <v>11</v>
      </c>
      <c r="W2" s="36" t="s">
        <v>42</v>
      </c>
      <c r="X2" s="37" t="s">
        <v>35</v>
      </c>
      <c r="Y2" s="37" t="s">
        <v>29</v>
      </c>
      <c r="Z2" s="37" t="s">
        <v>36</v>
      </c>
      <c r="AA2" s="38" t="s">
        <v>37</v>
      </c>
      <c r="AB2" s="38" t="s">
        <v>31</v>
      </c>
      <c r="AC2" s="38" t="s">
        <v>38</v>
      </c>
    </row>
    <row r="3" spans="1:29" x14ac:dyDescent="0.25">
      <c r="A3" s="25">
        <v>1</v>
      </c>
      <c r="B3" s="1">
        <v>135437</v>
      </c>
      <c r="C3" s="3">
        <v>11690</v>
      </c>
      <c r="D3" s="7">
        <v>11</v>
      </c>
      <c r="G3" s="16" t="s">
        <v>1</v>
      </c>
      <c r="H3" s="16"/>
      <c r="I3" s="15"/>
      <c r="J3" s="15"/>
      <c r="K3" s="15"/>
      <c r="L3" s="15"/>
      <c r="M3" s="15"/>
      <c r="N3" s="15"/>
      <c r="O3" s="15"/>
      <c r="R3" s="26">
        <f>U3+X3+AA3</f>
        <v>56608.972599386187</v>
      </c>
      <c r="S3" s="1">
        <f t="shared" ref="S3:S18" si="0">Y3+AB3+$H$17</f>
        <v>174078.66717596617</v>
      </c>
      <c r="T3" s="26">
        <f>W3+Z3+AC3</f>
        <v>291548.36175254616</v>
      </c>
      <c r="U3" s="20">
        <f>$L$17</f>
        <v>-25566.914375211272</v>
      </c>
      <c r="V3" s="20">
        <f>$H$17</f>
        <v>45833.411558722757</v>
      </c>
      <c r="W3" s="20">
        <f>$M$17</f>
        <v>117233.73749265679</v>
      </c>
      <c r="X3" s="2">
        <f>C3*$L$18</f>
        <v>43859.646289973047</v>
      </c>
      <c r="Y3" s="2">
        <f t="shared" ref="Y3:Y18" si="1">C3*$H$18</f>
        <v>73627.000625246583</v>
      </c>
      <c r="Z3" s="2">
        <f>C3*$O$18</f>
        <v>103394.35496052011</v>
      </c>
      <c r="AA3" s="7">
        <f>D3*$L$19</f>
        <v>38316.240684624412</v>
      </c>
      <c r="AB3" s="7">
        <f t="shared" ref="AB3:AB18" si="2">D3*$H$19</f>
        <v>54618.254991996822</v>
      </c>
      <c r="AC3" s="7">
        <f>D3*$O$19</f>
        <v>70920.269299369233</v>
      </c>
    </row>
    <row r="4" spans="1:29" x14ac:dyDescent="0.25">
      <c r="A4" s="25">
        <v>2</v>
      </c>
      <c r="B4" s="1">
        <v>202750</v>
      </c>
      <c r="C4" s="3">
        <v>17500</v>
      </c>
      <c r="D4" s="7">
        <v>15</v>
      </c>
      <c r="G4" s="17" t="s">
        <v>2</v>
      </c>
      <c r="H4" s="17">
        <v>0.96036411473191308</v>
      </c>
      <c r="I4" s="15"/>
      <c r="J4" s="15"/>
      <c r="K4" s="15"/>
      <c r="L4" s="15"/>
      <c r="M4" s="15"/>
      <c r="N4" s="15"/>
      <c r="O4" s="15"/>
      <c r="R4" s="26">
        <f t="shared" ref="R4:R18" si="3">U4+X4+AA4</f>
        <v>92340.657868887822</v>
      </c>
      <c r="S4" s="1">
        <f t="shared" si="0"/>
        <v>230532.91100041036</v>
      </c>
      <c r="T4" s="26">
        <f t="shared" ref="T4:T18" si="4">W4+Z4+AC4</f>
        <v>368725.16413193289</v>
      </c>
      <c r="U4" s="20">
        <f t="shared" ref="U4:U21" si="5">$L$17</f>
        <v>-25566.914375211272</v>
      </c>
      <c r="V4" s="20">
        <f t="shared" ref="V4:V21" si="6">$H$17</f>
        <v>45833.411558722757</v>
      </c>
      <c r="W4" s="20">
        <f t="shared" ref="W4:W21" si="7">$M$17</f>
        <v>117233.73749265679</v>
      </c>
      <c r="X4" s="2">
        <f t="shared" ref="X4:X18" si="8">C4*$L$18</f>
        <v>65658.153128702164</v>
      </c>
      <c r="Y4" s="2">
        <f t="shared" si="1"/>
        <v>110220.0608162374</v>
      </c>
      <c r="Z4" s="2">
        <f t="shared" ref="Z4:Z18" si="9">C4*$O$18</f>
        <v>154781.9685037726</v>
      </c>
      <c r="AA4" s="7">
        <f t="shared" ref="AA4:AA18" si="10">D4*$L$19</f>
        <v>52249.41911539693</v>
      </c>
      <c r="AB4" s="7">
        <f t="shared" si="2"/>
        <v>74479.438625450217</v>
      </c>
      <c r="AC4" s="7">
        <f t="shared" ref="AC4:AC18" si="11">D4*$O$19</f>
        <v>96709.458135503504</v>
      </c>
    </row>
    <row r="5" spans="1:29" x14ac:dyDescent="0.25">
      <c r="A5" s="25">
        <v>3</v>
      </c>
      <c r="B5" s="1">
        <v>656910</v>
      </c>
      <c r="C5" s="3">
        <v>47250</v>
      </c>
      <c r="D5" s="7">
        <v>55</v>
      </c>
      <c r="G5" s="17" t="s">
        <v>3</v>
      </c>
      <c r="H5" s="17">
        <v>0.92229923286481119</v>
      </c>
      <c r="I5" s="15"/>
      <c r="J5" s="15"/>
      <c r="K5" s="15"/>
      <c r="L5" s="15"/>
      <c r="M5" s="15"/>
      <c r="N5" s="15"/>
      <c r="O5" s="15"/>
      <c r="R5" s="26">
        <f t="shared" si="3"/>
        <v>343291.30249540665</v>
      </c>
      <c r="S5" s="1">
        <f t="shared" si="0"/>
        <v>616518.85072254774</v>
      </c>
      <c r="T5" s="26">
        <f t="shared" si="4"/>
        <v>889746.398949689</v>
      </c>
      <c r="U5" s="20">
        <f t="shared" si="5"/>
        <v>-25566.914375211272</v>
      </c>
      <c r="V5" s="20">
        <f t="shared" si="6"/>
        <v>45833.411558722757</v>
      </c>
      <c r="W5" s="20">
        <f t="shared" si="7"/>
        <v>117233.73749265679</v>
      </c>
      <c r="X5" s="2">
        <f t="shared" si="8"/>
        <v>177277.01344749585</v>
      </c>
      <c r="Y5" s="2">
        <f t="shared" si="1"/>
        <v>297594.16420384095</v>
      </c>
      <c r="Z5" s="2">
        <f t="shared" si="9"/>
        <v>417911.31496018608</v>
      </c>
      <c r="AA5" s="7">
        <f t="shared" si="10"/>
        <v>191581.20342312206</v>
      </c>
      <c r="AB5" s="7">
        <f t="shared" si="2"/>
        <v>273091.27495998412</v>
      </c>
      <c r="AC5" s="7">
        <f t="shared" si="11"/>
        <v>354601.34649684618</v>
      </c>
    </row>
    <row r="6" spans="1:29" x14ac:dyDescent="0.25">
      <c r="A6" s="25">
        <v>4</v>
      </c>
      <c r="B6" s="1">
        <v>598518</v>
      </c>
      <c r="C6" s="3">
        <v>30388.235294117647</v>
      </c>
      <c r="D6" s="7">
        <v>69</v>
      </c>
      <c r="G6" s="17" t="s">
        <v>4</v>
      </c>
      <c r="H6" s="17">
        <v>0.91258663697291253</v>
      </c>
      <c r="I6" s="15"/>
      <c r="J6" s="15"/>
      <c r="K6" s="15"/>
      <c r="L6" s="15"/>
      <c r="M6" s="15"/>
      <c r="N6" s="15"/>
      <c r="O6" s="15"/>
      <c r="R6" s="26">
        <f t="shared" si="3"/>
        <v>328793.86534145504</v>
      </c>
      <c r="S6" s="1">
        <f t="shared" si="0"/>
        <v>579832.72307669534</v>
      </c>
      <c r="T6" s="26">
        <f t="shared" si="4"/>
        <v>830871.58081193571</v>
      </c>
      <c r="U6" s="20">
        <f t="shared" si="5"/>
        <v>-25566.914375211272</v>
      </c>
      <c r="V6" s="20">
        <f t="shared" si="6"/>
        <v>45833.411558722757</v>
      </c>
      <c r="W6" s="20">
        <f t="shared" si="7"/>
        <v>117233.73749265679</v>
      </c>
      <c r="X6" s="2">
        <f t="shared" si="8"/>
        <v>114013.45178584046</v>
      </c>
      <c r="Y6" s="2">
        <f t="shared" si="1"/>
        <v>191393.89384090164</v>
      </c>
      <c r="Z6" s="2">
        <f t="shared" si="9"/>
        <v>268774.33589596278</v>
      </c>
      <c r="AA6" s="7">
        <f t="shared" si="10"/>
        <v>240347.32793082585</v>
      </c>
      <c r="AB6" s="7">
        <f t="shared" si="2"/>
        <v>342605.417677071</v>
      </c>
      <c r="AC6" s="7">
        <f t="shared" si="11"/>
        <v>444863.50742331613</v>
      </c>
    </row>
    <row r="7" spans="1:29" x14ac:dyDescent="0.25">
      <c r="A7" s="25">
        <v>5</v>
      </c>
      <c r="B7" s="1">
        <v>785859</v>
      </c>
      <c r="C7" s="3">
        <v>56525</v>
      </c>
      <c r="D7" s="7">
        <v>84</v>
      </c>
      <c r="G7" s="17" t="s">
        <v>5</v>
      </c>
      <c r="H7" s="17">
        <v>55159.736396348766</v>
      </c>
      <c r="I7" s="15"/>
      <c r="J7" s="15"/>
      <c r="K7" s="15"/>
      <c r="L7" s="15"/>
      <c r="M7" s="15"/>
      <c r="N7" s="15"/>
      <c r="O7" s="15"/>
      <c r="R7" s="26">
        <f t="shared" si="3"/>
        <v>479105.66727671953</v>
      </c>
      <c r="S7" s="1">
        <f t="shared" si="0"/>
        <v>818929.06429769064</v>
      </c>
      <c r="T7" s="26">
        <f t="shared" si="4"/>
        <v>1158752.4613186619</v>
      </c>
      <c r="U7" s="20">
        <f t="shared" si="5"/>
        <v>-25566.914375211272</v>
      </c>
      <c r="V7" s="20">
        <f t="shared" si="6"/>
        <v>45833.411558722757</v>
      </c>
      <c r="W7" s="20">
        <f t="shared" si="7"/>
        <v>117233.73749265679</v>
      </c>
      <c r="X7" s="2">
        <f t="shared" si="8"/>
        <v>212075.83460570799</v>
      </c>
      <c r="Y7" s="2">
        <f t="shared" si="1"/>
        <v>356010.79643644678</v>
      </c>
      <c r="Z7" s="2">
        <f t="shared" si="9"/>
        <v>499945.75826718553</v>
      </c>
      <c r="AA7" s="7">
        <f t="shared" si="10"/>
        <v>292596.74704622279</v>
      </c>
      <c r="AB7" s="7">
        <f t="shared" si="2"/>
        <v>417084.85630252119</v>
      </c>
      <c r="AC7" s="7">
        <f t="shared" si="11"/>
        <v>541572.96555881959</v>
      </c>
    </row>
    <row r="8" spans="1:29" ht="15.75" thickBot="1" x14ac:dyDescent="0.3">
      <c r="A8" s="25">
        <v>6</v>
      </c>
      <c r="B8" s="1">
        <v>374682</v>
      </c>
      <c r="C8" s="3">
        <v>21560</v>
      </c>
      <c r="D8" s="7">
        <v>28</v>
      </c>
      <c r="G8" s="18" t="s">
        <v>6</v>
      </c>
      <c r="H8" s="18">
        <v>19</v>
      </c>
      <c r="I8" s="15"/>
      <c r="J8" s="15"/>
      <c r="K8" s="15"/>
      <c r="L8" s="15"/>
      <c r="M8" s="15"/>
      <c r="N8" s="15"/>
      <c r="O8" s="15"/>
      <c r="R8" s="26">
        <f t="shared" si="3"/>
        <v>152856.17929475737</v>
      </c>
      <c r="S8" s="1">
        <f t="shared" si="0"/>
        <v>320652.81191850093</v>
      </c>
      <c r="T8" s="26">
        <f t="shared" si="4"/>
        <v>488449.44454224454</v>
      </c>
      <c r="U8" s="20">
        <f t="shared" si="5"/>
        <v>-25566.914375211272</v>
      </c>
      <c r="V8" s="20">
        <f t="shared" si="6"/>
        <v>45833.411558722757</v>
      </c>
      <c r="W8" s="20">
        <f t="shared" si="7"/>
        <v>117233.73749265679</v>
      </c>
      <c r="X8" s="2">
        <f t="shared" si="8"/>
        <v>80890.844654561064</v>
      </c>
      <c r="Y8" s="2">
        <f t="shared" si="1"/>
        <v>135791.11492560446</v>
      </c>
      <c r="Z8" s="2">
        <f t="shared" si="9"/>
        <v>190691.38519664787</v>
      </c>
      <c r="AA8" s="7">
        <f t="shared" si="10"/>
        <v>97532.249015407593</v>
      </c>
      <c r="AB8" s="7">
        <f t="shared" si="2"/>
        <v>139028.28543417374</v>
      </c>
      <c r="AC8" s="7">
        <f t="shared" si="11"/>
        <v>180524.32185293987</v>
      </c>
    </row>
    <row r="9" spans="1:29" x14ac:dyDescent="0.25">
      <c r="A9" s="25">
        <v>7</v>
      </c>
      <c r="B9" s="1">
        <v>719357</v>
      </c>
      <c r="C9" s="3">
        <v>31045</v>
      </c>
      <c r="D9" s="7">
        <v>75</v>
      </c>
      <c r="G9" s="15"/>
      <c r="H9" s="15"/>
      <c r="I9" s="15"/>
      <c r="J9" s="15"/>
      <c r="K9" s="15"/>
      <c r="L9" s="15"/>
      <c r="M9" s="15"/>
      <c r="N9" s="15"/>
      <c r="O9" s="15"/>
      <c r="R9" s="26">
        <f t="shared" si="3"/>
        <v>352157.74485209101</v>
      </c>
      <c r="S9" s="1">
        <f t="shared" si="0"/>
        <v>613760.99257397896</v>
      </c>
      <c r="T9" s="26">
        <f t="shared" si="4"/>
        <v>875364.24029586697</v>
      </c>
      <c r="U9" s="20">
        <f t="shared" si="5"/>
        <v>-25566.914375211272</v>
      </c>
      <c r="V9" s="20">
        <f t="shared" si="6"/>
        <v>45833.411558722757</v>
      </c>
      <c r="W9" s="20">
        <f t="shared" si="7"/>
        <v>117233.73749265679</v>
      </c>
      <c r="X9" s="2">
        <f t="shared" si="8"/>
        <v>116477.56365031764</v>
      </c>
      <c r="Y9" s="2">
        <f t="shared" si="1"/>
        <v>195530.38788800515</v>
      </c>
      <c r="Z9" s="2">
        <f t="shared" si="9"/>
        <v>274583.21212569263</v>
      </c>
      <c r="AA9" s="7">
        <f t="shared" si="10"/>
        <v>261247.09557698463</v>
      </c>
      <c r="AB9" s="7">
        <f t="shared" si="2"/>
        <v>372397.19312725106</v>
      </c>
      <c r="AC9" s="7">
        <f t="shared" si="11"/>
        <v>483547.29067751754</v>
      </c>
    </row>
    <row r="10" spans="1:29" ht="15.75" thickBot="1" x14ac:dyDescent="0.3">
      <c r="A10" s="25">
        <v>8</v>
      </c>
      <c r="B10" s="1">
        <v>381170</v>
      </c>
      <c r="C10" s="3">
        <v>16450</v>
      </c>
      <c r="D10" s="7">
        <v>35</v>
      </c>
      <c r="G10" s="15" t="s">
        <v>7</v>
      </c>
      <c r="H10" s="15"/>
      <c r="I10" s="15"/>
      <c r="J10" s="15"/>
      <c r="K10" s="15"/>
      <c r="L10" s="15"/>
      <c r="M10" s="15"/>
      <c r="N10" s="15"/>
      <c r="O10" s="15"/>
      <c r="R10" s="26">
        <f t="shared" si="3"/>
        <v>158067.06083502827</v>
      </c>
      <c r="S10" s="1">
        <f t="shared" si="0"/>
        <v>323225.62551870313</v>
      </c>
      <c r="T10" s="26">
        <f t="shared" si="4"/>
        <v>488384.19020237785</v>
      </c>
      <c r="U10" s="20">
        <f t="shared" si="5"/>
        <v>-25566.914375211272</v>
      </c>
      <c r="V10" s="20">
        <f t="shared" si="6"/>
        <v>45833.411558722757</v>
      </c>
      <c r="W10" s="20">
        <f t="shared" si="7"/>
        <v>117233.73749265679</v>
      </c>
      <c r="X10" s="2">
        <f t="shared" si="8"/>
        <v>61718.663940980034</v>
      </c>
      <c r="Y10" s="2">
        <f t="shared" si="1"/>
        <v>103606.85716726315</v>
      </c>
      <c r="Z10" s="2">
        <f t="shared" si="9"/>
        <v>145495.05039354626</v>
      </c>
      <c r="AA10" s="7">
        <f t="shared" si="10"/>
        <v>121915.3112692595</v>
      </c>
      <c r="AB10" s="7">
        <f t="shared" si="2"/>
        <v>173785.35679271718</v>
      </c>
      <c r="AC10" s="7">
        <f t="shared" si="11"/>
        <v>225655.40231617485</v>
      </c>
    </row>
    <row r="11" spans="1:29" x14ac:dyDescent="0.25">
      <c r="A11" s="25">
        <v>9</v>
      </c>
      <c r="B11" s="1">
        <v>403878</v>
      </c>
      <c r="C11" s="3">
        <v>34860</v>
      </c>
      <c r="D11" s="7">
        <v>32</v>
      </c>
      <c r="G11" s="19"/>
      <c r="H11" s="19" t="s">
        <v>12</v>
      </c>
      <c r="I11" s="19" t="s">
        <v>13</v>
      </c>
      <c r="J11" s="19" t="s">
        <v>14</v>
      </c>
      <c r="K11" s="19" t="s">
        <v>15</v>
      </c>
      <c r="L11" s="19" t="s">
        <v>16</v>
      </c>
      <c r="M11" s="15"/>
      <c r="N11" s="15"/>
      <c r="O11" s="15"/>
      <c r="R11" s="26">
        <f t="shared" si="3"/>
        <v>216689.55410334354</v>
      </c>
      <c r="S11" s="1">
        <f t="shared" si="0"/>
        <v>424281.24177229474</v>
      </c>
      <c r="T11" s="26">
        <f t="shared" si="4"/>
        <v>631872.92944124597</v>
      </c>
      <c r="U11" s="20">
        <f t="shared" si="5"/>
        <v>-25566.914375211272</v>
      </c>
      <c r="V11" s="20">
        <f t="shared" si="6"/>
        <v>45833.411558722757</v>
      </c>
      <c r="W11" s="20">
        <f t="shared" si="7"/>
        <v>117233.73749265679</v>
      </c>
      <c r="X11" s="2">
        <f t="shared" si="8"/>
        <v>130791.04103237471</v>
      </c>
      <c r="Y11" s="2">
        <f t="shared" si="1"/>
        <v>219558.36114594489</v>
      </c>
      <c r="Z11" s="2">
        <f t="shared" si="9"/>
        <v>308325.68125951505</v>
      </c>
      <c r="AA11" s="7">
        <f t="shared" si="10"/>
        <v>111465.42744618011</v>
      </c>
      <c r="AB11" s="7">
        <f t="shared" si="2"/>
        <v>158889.46906762713</v>
      </c>
      <c r="AC11" s="7">
        <f t="shared" si="11"/>
        <v>206313.51068907414</v>
      </c>
    </row>
    <row r="12" spans="1:29" x14ac:dyDescent="0.25">
      <c r="A12" s="25">
        <v>10</v>
      </c>
      <c r="B12" s="1">
        <v>275740</v>
      </c>
      <c r="C12" s="3">
        <v>21636.363636363636</v>
      </c>
      <c r="D12" s="7">
        <v>38</v>
      </c>
      <c r="G12" s="17" t="s">
        <v>8</v>
      </c>
      <c r="H12" s="17">
        <v>2</v>
      </c>
      <c r="I12" s="17">
        <v>577844371765.07031</v>
      </c>
      <c r="J12" s="17">
        <v>288922185882.53516</v>
      </c>
      <c r="K12" s="17">
        <v>94.959086440949548</v>
      </c>
      <c r="L12" s="17">
        <v>1.3286250998257685E-9</v>
      </c>
      <c r="M12" s="15"/>
      <c r="N12" s="15"/>
      <c r="O12" s="15"/>
      <c r="R12" s="26">
        <f t="shared" si="3"/>
        <v>187975.63367625029</v>
      </c>
      <c r="S12" s="1">
        <f t="shared" si="0"/>
        <v>370786.73126751441</v>
      </c>
      <c r="T12" s="26">
        <f t="shared" si="4"/>
        <v>553597.82885877846</v>
      </c>
      <c r="U12" s="20">
        <f t="shared" si="5"/>
        <v>-25566.914375211272</v>
      </c>
      <c r="V12" s="20">
        <f t="shared" si="6"/>
        <v>45833.411558722757</v>
      </c>
      <c r="W12" s="20">
        <f t="shared" si="7"/>
        <v>117233.73749265679</v>
      </c>
      <c r="X12" s="2">
        <f t="shared" si="8"/>
        <v>81177.352959122669</v>
      </c>
      <c r="Y12" s="2">
        <f t="shared" si="1"/>
        <v>136272.07519098441</v>
      </c>
      <c r="Z12" s="2">
        <f t="shared" si="9"/>
        <v>191366.79742284614</v>
      </c>
      <c r="AA12" s="7">
        <f t="shared" si="10"/>
        <v>132365.19509233889</v>
      </c>
      <c r="AB12" s="7">
        <f t="shared" si="2"/>
        <v>188681.24451780721</v>
      </c>
      <c r="AC12" s="7">
        <f t="shared" si="11"/>
        <v>244997.29394327555</v>
      </c>
    </row>
    <row r="13" spans="1:29" x14ac:dyDescent="0.25">
      <c r="A13" s="25">
        <v>11</v>
      </c>
      <c r="B13" s="1">
        <v>557157</v>
      </c>
      <c r="C13" s="3">
        <v>36992.307692307695</v>
      </c>
      <c r="D13" s="7">
        <v>46</v>
      </c>
      <c r="G13" s="17" t="s">
        <v>9</v>
      </c>
      <c r="H13" s="17">
        <v>16</v>
      </c>
      <c r="I13" s="17">
        <v>48681544309.03492</v>
      </c>
      <c r="J13" s="17">
        <v>3042596519.3146825</v>
      </c>
      <c r="K13" s="17"/>
      <c r="L13" s="17"/>
      <c r="M13" s="15"/>
      <c r="N13" s="15"/>
      <c r="O13" s="15"/>
      <c r="R13" s="26">
        <f t="shared" si="3"/>
        <v>273455.87203842151</v>
      </c>
      <c r="S13" s="1">
        <f t="shared" si="0"/>
        <v>507225.2749765293</v>
      </c>
      <c r="T13" s="26">
        <f t="shared" si="4"/>
        <v>740994.67791463714</v>
      </c>
      <c r="U13" s="20">
        <f t="shared" si="5"/>
        <v>-25566.914375211272</v>
      </c>
      <c r="V13" s="20">
        <f t="shared" si="6"/>
        <v>45833.411558722757</v>
      </c>
      <c r="W13" s="20">
        <f t="shared" si="7"/>
        <v>117233.73749265679</v>
      </c>
      <c r="X13" s="2">
        <f t="shared" si="8"/>
        <v>138791.2344597489</v>
      </c>
      <c r="Y13" s="2">
        <f t="shared" si="1"/>
        <v>232988.25163309262</v>
      </c>
      <c r="Z13" s="2">
        <f t="shared" si="9"/>
        <v>327185.26880643627</v>
      </c>
      <c r="AA13" s="7">
        <f t="shared" si="10"/>
        <v>160231.5519538839</v>
      </c>
      <c r="AB13" s="7">
        <f t="shared" si="2"/>
        <v>228403.61178471398</v>
      </c>
      <c r="AC13" s="7">
        <f t="shared" si="11"/>
        <v>296575.67161554407</v>
      </c>
    </row>
    <row r="14" spans="1:29" ht="15.75" thickBot="1" x14ac:dyDescent="0.3">
      <c r="A14" s="25">
        <v>12</v>
      </c>
      <c r="B14" s="1">
        <v>416854</v>
      </c>
      <c r="C14" s="3">
        <v>21164.705882352941</v>
      </c>
      <c r="D14" s="7">
        <v>52</v>
      </c>
      <c r="G14" s="18" t="s">
        <v>10</v>
      </c>
      <c r="H14" s="18">
        <v>18</v>
      </c>
      <c r="I14" s="18">
        <v>626525916074.10522</v>
      </c>
      <c r="J14" s="18"/>
      <c r="K14" s="18"/>
      <c r="L14" s="18"/>
      <c r="M14" s="15"/>
      <c r="N14" s="15"/>
      <c r="O14" s="15"/>
      <c r="R14" s="26">
        <f t="shared" si="3"/>
        <v>234972.14806754416</v>
      </c>
      <c r="S14" s="1">
        <f t="shared" si="0"/>
        <v>437330.23705137218</v>
      </c>
      <c r="T14" s="26">
        <f t="shared" si="4"/>
        <v>639688.32603520015</v>
      </c>
      <c r="U14" s="20">
        <f t="shared" si="5"/>
        <v>-25566.914375211272</v>
      </c>
      <c r="V14" s="20">
        <f t="shared" si="6"/>
        <v>45833.411558722757</v>
      </c>
      <c r="W14" s="20">
        <f t="shared" si="7"/>
        <v>117233.73749265679</v>
      </c>
      <c r="X14" s="2">
        <f t="shared" si="8"/>
        <v>79407.742842712731</v>
      </c>
      <c r="Y14" s="2">
        <f t="shared" si="1"/>
        <v>133301.43825775533</v>
      </c>
      <c r="Z14" s="2">
        <f t="shared" si="9"/>
        <v>187195.13367279794</v>
      </c>
      <c r="AA14" s="7">
        <f t="shared" si="10"/>
        <v>181131.31960004268</v>
      </c>
      <c r="AB14" s="7">
        <f t="shared" si="2"/>
        <v>258195.38723489409</v>
      </c>
      <c r="AC14" s="7">
        <f t="shared" si="11"/>
        <v>335259.45486974547</v>
      </c>
    </row>
    <row r="15" spans="1:29" ht="15.75" thickBot="1" x14ac:dyDescent="0.3">
      <c r="A15" s="25">
        <v>13</v>
      </c>
      <c r="B15" s="1">
        <v>544992</v>
      </c>
      <c r="C15" s="3">
        <v>23520</v>
      </c>
      <c r="D15" s="7">
        <v>69</v>
      </c>
      <c r="G15" s="15"/>
      <c r="H15" s="15"/>
      <c r="I15" s="15"/>
      <c r="J15" s="15"/>
      <c r="K15" s="15"/>
      <c r="L15" s="15"/>
      <c r="M15" s="15"/>
      <c r="N15" s="15"/>
      <c r="O15" s="15"/>
      <c r="R15" s="26">
        <f t="shared" si="3"/>
        <v>303024.97136059031</v>
      </c>
      <c r="S15" s="1">
        <f t="shared" si="0"/>
        <v>536574.5909728168</v>
      </c>
      <c r="T15" s="26">
        <f t="shared" si="4"/>
        <v>770124.2105850433</v>
      </c>
      <c r="U15" s="20">
        <f t="shared" si="5"/>
        <v>-25566.914375211272</v>
      </c>
      <c r="V15" s="20">
        <f t="shared" si="6"/>
        <v>45833.411558722757</v>
      </c>
      <c r="W15" s="20">
        <f t="shared" si="7"/>
        <v>117233.73749265679</v>
      </c>
      <c r="X15" s="2">
        <f t="shared" si="8"/>
        <v>88244.557804975702</v>
      </c>
      <c r="Y15" s="2">
        <f t="shared" si="1"/>
        <v>148135.76173702307</v>
      </c>
      <c r="Z15" s="2">
        <f t="shared" si="9"/>
        <v>208026.9656690704</v>
      </c>
      <c r="AA15" s="7">
        <f t="shared" si="10"/>
        <v>240347.32793082585</v>
      </c>
      <c r="AB15" s="7">
        <f t="shared" si="2"/>
        <v>342605.417677071</v>
      </c>
      <c r="AC15" s="7">
        <f t="shared" si="11"/>
        <v>444863.50742331613</v>
      </c>
    </row>
    <row r="16" spans="1:29" x14ac:dyDescent="0.25">
      <c r="A16" s="25">
        <v>14</v>
      </c>
      <c r="B16" s="1">
        <v>308991</v>
      </c>
      <c r="C16" s="3">
        <v>15688.235294117647</v>
      </c>
      <c r="D16" s="7">
        <v>41</v>
      </c>
      <c r="G16" s="19"/>
      <c r="H16" s="19" t="s">
        <v>17</v>
      </c>
      <c r="I16" s="19" t="s">
        <v>5</v>
      </c>
      <c r="J16" s="19" t="s">
        <v>18</v>
      </c>
      <c r="K16" s="19" t="s">
        <v>19</v>
      </c>
      <c r="L16" s="19" t="s">
        <v>20</v>
      </c>
      <c r="M16" s="19" t="s">
        <v>21</v>
      </c>
      <c r="N16" s="19" t="s">
        <v>22</v>
      </c>
      <c r="O16" s="19" t="s">
        <v>23</v>
      </c>
      <c r="R16" s="26">
        <f t="shared" si="3"/>
        <v>176108.76769793764</v>
      </c>
      <c r="S16" s="1">
        <f t="shared" si="0"/>
        <v>348219.58655688225</v>
      </c>
      <c r="T16" s="26">
        <f t="shared" si="4"/>
        <v>520330.40541582683</v>
      </c>
      <c r="U16" s="20">
        <f t="shared" si="5"/>
        <v>-25566.914375211272</v>
      </c>
      <c r="V16" s="20">
        <f t="shared" si="6"/>
        <v>45833.411558722757</v>
      </c>
      <c r="W16" s="20">
        <f t="shared" si="7"/>
        <v>117233.73749265679</v>
      </c>
      <c r="X16" s="2">
        <f t="shared" si="8"/>
        <v>58860.603157730642</v>
      </c>
      <c r="Y16" s="2">
        <f t="shared" si="1"/>
        <v>98809.042755262228</v>
      </c>
      <c r="Z16" s="2">
        <f t="shared" si="9"/>
        <v>138757.4823527938</v>
      </c>
      <c r="AA16" s="7">
        <f t="shared" si="10"/>
        <v>142815.07891541827</v>
      </c>
      <c r="AB16" s="7">
        <f t="shared" si="2"/>
        <v>203577.13224289726</v>
      </c>
      <c r="AC16" s="7">
        <f t="shared" si="11"/>
        <v>264339.18557037623</v>
      </c>
    </row>
    <row r="17" spans="1:29" x14ac:dyDescent="0.25">
      <c r="A17" s="25">
        <v>15</v>
      </c>
      <c r="B17" s="1">
        <v>660965</v>
      </c>
      <c r="C17" s="3">
        <v>51863.636363636368</v>
      </c>
      <c r="D17" s="7">
        <v>53</v>
      </c>
      <c r="G17" s="17" t="s">
        <v>11</v>
      </c>
      <c r="H17" s="17">
        <v>45833.411558722757</v>
      </c>
      <c r="I17" s="17">
        <v>33680.903557419697</v>
      </c>
      <c r="J17" s="17">
        <v>1.3608130043359818</v>
      </c>
      <c r="K17" s="17">
        <v>0.19243421130783067</v>
      </c>
      <c r="L17" s="17">
        <v>-25566.914375211272</v>
      </c>
      <c r="M17" s="17">
        <v>117233.73749265679</v>
      </c>
      <c r="N17" s="17">
        <v>-25566.914375211272</v>
      </c>
      <c r="O17" s="17">
        <v>117233.73749265679</v>
      </c>
      <c r="R17" s="26">
        <f t="shared" si="3"/>
        <v>353634.59001395095</v>
      </c>
      <c r="S17" s="1">
        <f t="shared" si="0"/>
        <v>635646.27493919281</v>
      </c>
      <c r="T17" s="26">
        <f t="shared" si="4"/>
        <v>917657.95986443467</v>
      </c>
      <c r="U17" s="20">
        <f t="shared" si="5"/>
        <v>-25566.914375211272</v>
      </c>
      <c r="V17" s="20">
        <f t="shared" si="6"/>
        <v>45833.411558722757</v>
      </c>
      <c r="W17" s="20">
        <f t="shared" si="7"/>
        <v>117233.73749265679</v>
      </c>
      <c r="X17" s="2">
        <f t="shared" si="8"/>
        <v>194586.89018142642</v>
      </c>
      <c r="Y17" s="2">
        <f t="shared" si="1"/>
        <v>326652.18023721268</v>
      </c>
      <c r="Z17" s="2">
        <f t="shared" si="9"/>
        <v>458717.47029299889</v>
      </c>
      <c r="AA17" s="7">
        <f t="shared" si="10"/>
        <v>184614.61420773581</v>
      </c>
      <c r="AB17" s="7">
        <f t="shared" si="2"/>
        <v>263160.68314325745</v>
      </c>
      <c r="AC17" s="7">
        <f t="shared" si="11"/>
        <v>341706.75207877904</v>
      </c>
    </row>
    <row r="18" spans="1:29" x14ac:dyDescent="0.25">
      <c r="A18" s="25">
        <v>16</v>
      </c>
      <c r="B18" s="1">
        <v>702326</v>
      </c>
      <c r="C18" s="3">
        <v>35658.823529411762</v>
      </c>
      <c r="D18" s="7">
        <v>99</v>
      </c>
      <c r="G18" s="17" t="s">
        <v>24</v>
      </c>
      <c r="H18" s="17">
        <v>6.2982891894992798</v>
      </c>
      <c r="I18" s="17">
        <v>1.2011832443352204</v>
      </c>
      <c r="J18" s="17">
        <v>5.2434041343833329</v>
      </c>
      <c r="K18" s="17">
        <v>8.0376045821170091E-5</v>
      </c>
      <c r="L18" s="17">
        <v>3.7518944644972665</v>
      </c>
      <c r="M18" s="17">
        <v>8.8446839145012923</v>
      </c>
      <c r="N18" s="17">
        <v>3.7518944644972665</v>
      </c>
      <c r="O18" s="17">
        <v>8.8446839145012923</v>
      </c>
      <c r="R18" s="26">
        <f t="shared" si="3"/>
        <v>453067.39439689333</v>
      </c>
      <c r="S18" s="1">
        <f t="shared" si="0"/>
        <v>761987.28923225089</v>
      </c>
      <c r="T18" s="26">
        <f t="shared" si="4"/>
        <v>1070907.1840676083</v>
      </c>
      <c r="U18" s="20">
        <f t="shared" si="5"/>
        <v>-25566.914375211272</v>
      </c>
      <c r="V18" s="20">
        <f t="shared" si="6"/>
        <v>45833.411558722757</v>
      </c>
      <c r="W18" s="20">
        <f t="shared" si="7"/>
        <v>117233.73749265679</v>
      </c>
      <c r="X18" s="2">
        <f t="shared" si="8"/>
        <v>133788.14261048488</v>
      </c>
      <c r="Y18" s="2">
        <f t="shared" si="1"/>
        <v>224589.58274555666</v>
      </c>
      <c r="Z18" s="2">
        <f t="shared" si="9"/>
        <v>315391.02288062841</v>
      </c>
      <c r="AA18" s="7">
        <f t="shared" si="10"/>
        <v>344846.16616161971</v>
      </c>
      <c r="AB18" s="7">
        <f t="shared" si="2"/>
        <v>491564.29492797144</v>
      </c>
      <c r="AC18" s="7">
        <f t="shared" si="11"/>
        <v>638282.42369432317</v>
      </c>
    </row>
    <row r="19" spans="1:29" ht="15.75" thickBot="1" x14ac:dyDescent="0.3">
      <c r="A19" s="25">
        <v>17</v>
      </c>
      <c r="B19" s="1">
        <v>536071</v>
      </c>
      <c r="C19" s="3">
        <v>46269.999999999993</v>
      </c>
      <c r="D19" s="7">
        <v>56</v>
      </c>
      <c r="G19" s="18" t="s">
        <v>25</v>
      </c>
      <c r="H19" s="18">
        <v>4965.2959083633477</v>
      </c>
      <c r="I19" s="18">
        <v>699.08844570303722</v>
      </c>
      <c r="J19" s="18">
        <v>7.1025289273233598</v>
      </c>
      <c r="K19" s="18">
        <v>2.5047156468763578E-6</v>
      </c>
      <c r="L19" s="18">
        <v>3483.2946076931285</v>
      </c>
      <c r="M19" s="18">
        <v>6447.297209033567</v>
      </c>
      <c r="N19" s="18">
        <v>3483.2946076931285</v>
      </c>
      <c r="O19" s="18">
        <v>6447.297209033567</v>
      </c>
      <c r="R19" s="26">
        <f t="shared" ref="R19:R21" si="12">U19+X19+AA19</f>
        <v>343097.74052789237</v>
      </c>
      <c r="S19" s="1">
        <f t="shared" ref="S19:S21" si="13">Y19+AB19+$H$17</f>
        <v>615311.82322520192</v>
      </c>
      <c r="T19" s="26">
        <f t="shared" ref="T19:T21" si="14">W19+Z19+AC19</f>
        <v>887525.90592251136</v>
      </c>
      <c r="U19" s="20">
        <f t="shared" si="5"/>
        <v>-25566.914375211272</v>
      </c>
      <c r="V19" s="20">
        <f t="shared" si="6"/>
        <v>45833.411558722757</v>
      </c>
      <c r="W19" s="20">
        <f t="shared" si="7"/>
        <v>117233.73749265679</v>
      </c>
      <c r="X19" s="2">
        <f t="shared" ref="X19:X21" si="15">C19*$L$18</f>
        <v>173600.1568722885</v>
      </c>
      <c r="Y19" s="2">
        <f t="shared" ref="Y19:Y21" si="16">C19*$H$18</f>
        <v>291421.84079813166</v>
      </c>
      <c r="Z19" s="2">
        <f t="shared" ref="Z19:Z21" si="17">C19*$O$18</f>
        <v>409243.52472397476</v>
      </c>
      <c r="AA19" s="7">
        <f t="shared" ref="AA19:AA21" si="18">D19*$L$19</f>
        <v>195064.49803081519</v>
      </c>
      <c r="AB19" s="7">
        <f t="shared" ref="AB19:AB21" si="19">D19*$H$19</f>
        <v>278056.57086834748</v>
      </c>
      <c r="AC19" s="7">
        <f t="shared" ref="AC19:AC21" si="20">D19*$O$19</f>
        <v>361048.64370587975</v>
      </c>
    </row>
    <row r="20" spans="1:29" x14ac:dyDescent="0.25">
      <c r="A20" s="25">
        <v>18</v>
      </c>
      <c r="B20" s="1">
        <v>289527</v>
      </c>
      <c r="C20" s="3">
        <v>13152.631578947368</v>
      </c>
      <c r="D20" s="7">
        <v>28</v>
      </c>
      <c r="G20"/>
      <c r="H20"/>
      <c r="I20"/>
      <c r="J20"/>
      <c r="K20"/>
      <c r="L20"/>
      <c r="M20"/>
      <c r="N20"/>
      <c r="O20"/>
      <c r="Q20" s="33"/>
      <c r="R20" s="26">
        <f t="shared" si="12"/>
        <v>121312.6202548209</v>
      </c>
      <c r="S20" s="1">
        <f t="shared" si="13"/>
        <v>267700.77428004751</v>
      </c>
      <c r="T20" s="26">
        <f t="shared" si="14"/>
        <v>414088.92830527422</v>
      </c>
      <c r="U20" s="20">
        <f t="shared" si="5"/>
        <v>-25566.914375211272</v>
      </c>
      <c r="V20" s="20">
        <f t="shared" si="6"/>
        <v>45833.411558722757</v>
      </c>
      <c r="W20" s="20">
        <f t="shared" si="7"/>
        <v>117233.73749265679</v>
      </c>
      <c r="X20" s="2">
        <f t="shared" si="15"/>
        <v>49347.285614624576</v>
      </c>
      <c r="Y20" s="2">
        <f t="shared" si="16"/>
        <v>82839.077287151056</v>
      </c>
      <c r="Z20" s="2">
        <f t="shared" si="17"/>
        <v>116330.86895967752</v>
      </c>
      <c r="AA20" s="7">
        <f t="shared" si="18"/>
        <v>97532.249015407593</v>
      </c>
      <c r="AB20" s="7">
        <f t="shared" si="19"/>
        <v>139028.28543417374</v>
      </c>
      <c r="AC20" s="7">
        <f t="shared" si="20"/>
        <v>180524.32185293987</v>
      </c>
    </row>
    <row r="21" spans="1:29" x14ac:dyDescent="0.25">
      <c r="A21" s="25">
        <v>19</v>
      </c>
      <c r="B21" s="1">
        <v>431452</v>
      </c>
      <c r="C21" s="3">
        <v>28646.153846153844</v>
      </c>
      <c r="D21" s="7">
        <v>35</v>
      </c>
      <c r="G21"/>
      <c r="H21"/>
      <c r="I21"/>
      <c r="J21"/>
      <c r="K21"/>
      <c r="L21"/>
      <c r="M21"/>
      <c r="N21"/>
      <c r="O21"/>
      <c r="Q21" s="8"/>
      <c r="R21" s="27">
        <f t="shared" si="12"/>
        <v>203825.74293856992</v>
      </c>
      <c r="S21" s="9">
        <f t="shared" si="13"/>
        <v>400040.52944140392</v>
      </c>
      <c r="T21" s="27">
        <f t="shared" si="14"/>
        <v>596255.31594423787</v>
      </c>
      <c r="U21" s="21">
        <f t="shared" si="5"/>
        <v>-25566.914375211272</v>
      </c>
      <c r="V21" s="21">
        <f t="shared" si="6"/>
        <v>45833.411558722757</v>
      </c>
      <c r="W21" s="21">
        <f t="shared" si="7"/>
        <v>117233.73749265679</v>
      </c>
      <c r="X21" s="10">
        <f t="shared" si="15"/>
        <v>107477.34604452169</v>
      </c>
      <c r="Y21" s="10">
        <f t="shared" si="16"/>
        <v>180421.76108996398</v>
      </c>
      <c r="Z21" s="10">
        <f t="shared" si="17"/>
        <v>253366.17613540622</v>
      </c>
      <c r="AA21" s="11">
        <f t="shared" si="18"/>
        <v>121915.3112692595</v>
      </c>
      <c r="AB21" s="11">
        <f t="shared" si="19"/>
        <v>173785.35679271718</v>
      </c>
      <c r="AC21" s="11">
        <f t="shared" si="20"/>
        <v>225655.40231617485</v>
      </c>
    </row>
    <row r="22" spans="1:29" x14ac:dyDescent="0.25">
      <c r="G22"/>
      <c r="H22"/>
      <c r="I22"/>
      <c r="J22"/>
      <c r="K22"/>
      <c r="L22"/>
      <c r="M22"/>
      <c r="N22"/>
      <c r="O22"/>
      <c r="Q22" s="32" t="s">
        <v>10</v>
      </c>
      <c r="R22" s="1">
        <f>SUM(R3:R21)</f>
        <v>4830386.4856399475</v>
      </c>
      <c r="S22" s="1">
        <f t="shared" ref="S22:AC22" si="21">SUM(S3:S21)</f>
        <v>8982636</v>
      </c>
      <c r="T22" s="1">
        <f t="shared" si="21"/>
        <v>13134885.514360053</v>
      </c>
      <c r="U22" s="20">
        <f t="shared" si="21"/>
        <v>-485771.37312901433</v>
      </c>
      <c r="V22" s="20">
        <f t="shared" si="21"/>
        <v>870834.81961573206</v>
      </c>
      <c r="W22" s="20">
        <f t="shared" si="21"/>
        <v>2227441.0123604788</v>
      </c>
      <c r="X22" s="2">
        <f t="shared" si="21"/>
        <v>2108043.5250835894</v>
      </c>
      <c r="Y22" s="2">
        <f t="shared" si="21"/>
        <v>3538763.6487816242</v>
      </c>
      <c r="Z22" s="2">
        <f t="shared" si="21"/>
        <v>4969483.7724796589</v>
      </c>
      <c r="AA22" s="7">
        <f t="shared" si="21"/>
        <v>3208114.3336853711</v>
      </c>
      <c r="AB22" s="7">
        <f t="shared" si="21"/>
        <v>4573037.5316026425</v>
      </c>
      <c r="AC22" s="7">
        <f t="shared" si="21"/>
        <v>5937960.7295199148</v>
      </c>
    </row>
    <row r="23" spans="1:29" x14ac:dyDescent="0.25">
      <c r="Q23" s="32" t="s">
        <v>43</v>
      </c>
      <c r="R23" s="12">
        <v>1</v>
      </c>
      <c r="S23" s="12">
        <v>1</v>
      </c>
      <c r="T23" s="12">
        <v>1</v>
      </c>
      <c r="U23" s="22">
        <f>U22/R22</f>
        <v>-0.10056573621451277</v>
      </c>
      <c r="V23" s="22">
        <f>V22/S22</f>
        <v>9.6946466451020841E-2</v>
      </c>
      <c r="W23" s="22">
        <f>W22/T22</f>
        <v>0.16958206525098915</v>
      </c>
      <c r="X23" s="13">
        <f>X22/R22</f>
        <v>0.43641301402082489</v>
      </c>
      <c r="Y23" s="13">
        <f>Y22/S22</f>
        <v>0.39395603348300257</v>
      </c>
      <c r="Z23" s="13">
        <f>Z22/T22</f>
        <v>0.37834237436227686</v>
      </c>
      <c r="AA23" s="14">
        <f>AA22/R22</f>
        <v>0.66415272219368759</v>
      </c>
      <c r="AB23" s="14">
        <f>AB22/S22</f>
        <v>0.50909750006597643</v>
      </c>
      <c r="AC23" s="14">
        <f>AC22/T22</f>
        <v>0.45207556038673391</v>
      </c>
    </row>
    <row r="28" spans="1:29" x14ac:dyDescent="0.25">
      <c r="A28" s="40"/>
    </row>
    <row r="29" spans="1:29" x14ac:dyDescent="0.25">
      <c r="A29" s="39"/>
    </row>
  </sheetData>
  <pageMargins left="0.7" right="0.7" top="0.75" bottom="0.75" header="0.3" footer="0.3"/>
  <pageSetup orientation="portrait" r:id="rId1"/>
  <ignoredErrors>
    <ignoredError sqref="S3:S18 S19:S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benjamin.vigneron@gmail.com</dc:creator>
  <cp:lastModifiedBy>Ben</cp:lastModifiedBy>
  <dcterms:created xsi:type="dcterms:W3CDTF">2015-06-02T15:33:15Z</dcterms:created>
  <dcterms:modified xsi:type="dcterms:W3CDTF">2015-06-09T05:40:06Z</dcterms:modified>
</cp:coreProperties>
</file>